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kryci list" sheetId="8" r:id="rId1"/>
    <sheet name="rozpočet " sheetId="6" r:id="rId2"/>
  </sheets>
  <externalReferences>
    <externalReference r:id="rId3"/>
  </externalReferences>
  <definedNames>
    <definedName name="_xlnm.Print_Titles" localSheetId="1">'rozpočet '!$5:$8</definedName>
  </definedNames>
  <calcPr calcId="191029" iterateCount="1"/>
</workbook>
</file>

<file path=xl/calcChain.xml><?xml version="1.0" encoding="utf-8"?>
<calcChain xmlns="http://schemas.openxmlformats.org/spreadsheetml/2006/main">
  <c r="F65" i="6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1"/>
  <c r="G51" s="1"/>
  <c r="F50"/>
  <c r="G50" s="1"/>
  <c r="F49"/>
  <c r="G49" s="1"/>
  <c r="F29"/>
  <c r="G29" s="1"/>
  <c r="F28"/>
  <c r="G28" s="1"/>
  <c r="F27"/>
  <c r="G27" s="1"/>
  <c r="F26"/>
  <c r="G26" s="1"/>
  <c r="F25"/>
  <c r="G25" s="1"/>
  <c r="F24"/>
  <c r="F13"/>
  <c r="G13" s="1"/>
  <c r="F12"/>
  <c r="G12" s="1"/>
  <c r="F11"/>
  <c r="F14" l="1"/>
  <c r="F30"/>
  <c r="G24"/>
  <c r="G30" s="1"/>
  <c r="G11"/>
  <c r="G14" s="1"/>
  <c r="G52" s="1"/>
  <c r="F52" l="1"/>
  <c r="J30" i="8"/>
  <c r="J17"/>
  <c r="J20" s="1"/>
  <c r="F16"/>
  <c r="J24" s="1"/>
  <c r="E16"/>
  <c r="D16"/>
  <c r="G67" i="6"/>
  <c r="F67" l="1"/>
  <c r="G69" s="1"/>
  <c r="G70" s="1"/>
  <c r="F23" i="8"/>
  <c r="F20"/>
  <c r="F22"/>
  <c r="F24"/>
  <c r="J23"/>
  <c r="J22"/>
  <c r="J26" l="1"/>
  <c r="J28" s="1"/>
  <c r="J29" s="1"/>
  <c r="J31" s="1"/>
  <c r="G71" i="6"/>
</calcChain>
</file>

<file path=xl/sharedStrings.xml><?xml version="1.0" encoding="utf-8"?>
<sst xmlns="http://schemas.openxmlformats.org/spreadsheetml/2006/main" count="161" uniqueCount="121">
  <si>
    <t>Prehľad rozpočtových nákladov</t>
  </si>
  <si>
    <t>Názov</t>
  </si>
  <si>
    <t>Práce HSV</t>
  </si>
  <si>
    <t>Práce PSV</t>
  </si>
  <si>
    <t>IZOLÁCIE PROTI VODE A VLHKOSTI</t>
  </si>
  <si>
    <t>DREVOSTAVBY</t>
  </si>
  <si>
    <t>ÚSTREDNÉ VYKUROVANIE-VYKUR. TELESÁ</t>
  </si>
  <si>
    <t>M2</t>
  </si>
  <si>
    <t>Odvoz sutiny a vybúraných hmôt na skládku za každý ďalší 1 km</t>
  </si>
  <si>
    <t>t</t>
  </si>
  <si>
    <t>ks</t>
  </si>
  <si>
    <t xml:space="preserve">Zhotovenie izolácie proti povrchovej a podpovrchovej vode na ploche vodorovnej </t>
  </si>
  <si>
    <t>Izolácia proti vlhkosti - dodávka</t>
  </si>
  <si>
    <t>kg</t>
  </si>
  <si>
    <t>%</t>
  </si>
  <si>
    <t>Demontáž vykurovacích telies liatinových článkových -0,02300t</t>
  </si>
  <si>
    <t>Obklad odpadovej rúry sadrokartónom</t>
  </si>
  <si>
    <t>Presun hmôt pre konštrukcie stolárske v objektoch výšky do 6m</t>
  </si>
  <si>
    <t>Dvere vnútorné hladké plné 1-kríd, 60x197</t>
  </si>
  <si>
    <t>Znížený podhľad sadrokartónom</t>
  </si>
  <si>
    <t>Vnútrostavenisková doprava sutiny  a vybúraných hmôt do 10 km</t>
  </si>
  <si>
    <t>Hygienický náter sadrokartónu 2x</t>
  </si>
  <si>
    <t>Dodávka a montáž vrátok k odpadovej rúre</t>
  </si>
  <si>
    <t>vykurovacie teleso</t>
  </si>
  <si>
    <t>ventily na vykurovacie teleso</t>
  </si>
  <si>
    <t>montáž vykurovacieho telesa</t>
  </si>
  <si>
    <t xml:space="preserve">tlaková skúška </t>
  </si>
  <si>
    <t>Dodávateľ:</t>
  </si>
  <si>
    <t>Spracoval:</t>
  </si>
  <si>
    <t>Odberateľ: Centrum sociálnych služieb AMETYST</t>
  </si>
  <si>
    <t>Cena celkom bez DPH</t>
  </si>
  <si>
    <t>Cena celkom s DPH</t>
  </si>
  <si>
    <t>P.č.</t>
  </si>
  <si>
    <t>MN</t>
  </si>
  <si>
    <t>MJ</t>
  </si>
  <si>
    <r>
      <t>m</t>
    </r>
    <r>
      <rPr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</si>
  <si>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1"/>
        <rFont val="Calibri"/>
        <family val="2"/>
        <charset val="238"/>
      </rPr>
      <t>³</t>
    </r>
  </si>
  <si>
    <t>Celkom za zákazku bez DPH</t>
  </si>
  <si>
    <t>Sadzba DPH - 20 %</t>
  </si>
  <si>
    <t>JC bez DPH/MJ</t>
  </si>
  <si>
    <t>Celkom za zákazku s DPH</t>
  </si>
  <si>
    <t>kpl</t>
  </si>
  <si>
    <t>ROZPOČET</t>
  </si>
  <si>
    <t xml:space="preserve">Dátum:         </t>
  </si>
  <si>
    <t>Zakladanie</t>
  </si>
  <si>
    <t>Zakladanie SPOLU</t>
  </si>
  <si>
    <t>Ostatné konštrukcie a práce-búranie</t>
  </si>
  <si>
    <t xml:space="preserve">Vybúranie muriva z betónu prostého nadzákladového </t>
  </si>
  <si>
    <t xml:space="preserve">Odvoz sutiny a vybúraných hmôt na skládku do 1 km </t>
  </si>
  <si>
    <t>Vnútrostavenisková doprava sutiny  a vybúraných hmôt za každý ďalších 5m</t>
  </si>
  <si>
    <t>Poplatok za skladovanie -betón tehly, dlaždice, ostatné</t>
  </si>
  <si>
    <t>Ostatné konštrukcie a práce-búranie SPOLU</t>
  </si>
  <si>
    <t xml:space="preserve">Presun hmôt HSV </t>
  </si>
  <si>
    <t>Presun hmôt pre budovy /801,803,812/ zvislá konštr.z tehál, tvárnic, z kovu výšky do 6m</t>
  </si>
  <si>
    <t>Stavebné práce HSV  SPOLU</t>
  </si>
  <si>
    <t>Bránový stĺp</t>
  </si>
  <si>
    <t>Presun hmôt oplotenia</t>
  </si>
  <si>
    <t>m</t>
  </si>
  <si>
    <t>Oplotenie SPOLU</t>
  </si>
  <si>
    <t xml:space="preserve">Oplotenie </t>
  </si>
  <si>
    <t>Krycí list rozpočtu</t>
  </si>
  <si>
    <t>Miesto:  Tovarné</t>
  </si>
  <si>
    <t xml:space="preserve">Ks: </t>
  </si>
  <si>
    <t xml:space="preserve">Zákazka: </t>
  </si>
  <si>
    <t xml:space="preserve">Spracoval: </t>
  </si>
  <si>
    <t xml:space="preserve">Dňa </t>
  </si>
  <si>
    <t>Odberateľ: Obec  Tovarné</t>
  </si>
  <si>
    <t xml:space="preserve">IČO: </t>
  </si>
  <si>
    <t xml:space="preserve">DIČ: </t>
  </si>
  <si>
    <t xml:space="preserve">Projektant: </t>
  </si>
  <si>
    <t xml:space="preserve">Dodávateľ: </t>
  </si>
  <si>
    <t xml:space="preserve">A </t>
  </si>
  <si>
    <t>ZRN</t>
  </si>
  <si>
    <t>Montáž</t>
  </si>
  <si>
    <t>Materiál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</si>
  <si>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</si>
  <si>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</si>
  <si>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</si>
  <si>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</si>
  <si>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</si>
  <si>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</si>
  <si>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Kompletačná činnosť </t>
  </si>
  <si>
    <t xml:space="preserve">MONT </t>
  </si>
  <si>
    <t xml:space="preserve">HZS </t>
  </si>
  <si>
    <t xml:space="preserve">VRN </t>
  </si>
  <si>
    <t>Spolu</t>
  </si>
  <si>
    <t xml:space="preserve">C </t>
  </si>
  <si>
    <t>VRN</t>
  </si>
  <si>
    <t xml:space="preserve">D </t>
  </si>
  <si>
    <t>Zariadenie staveniska</t>
  </si>
  <si>
    <t>0% z [H+P+M]</t>
  </si>
  <si>
    <t>Sťažené podmienky dopravy</t>
  </si>
  <si>
    <t>Sťažené výrobné podmienky</t>
  </si>
  <si>
    <t>0% z [H+P]</t>
  </si>
  <si>
    <t>Horské oblasti</t>
  </si>
  <si>
    <t>Prevádzkové vplyvy</t>
  </si>
  <si>
    <t>Mimostavenisková doprava</t>
  </si>
  <si>
    <t>Projektant,rozpočtár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</si>
  <si>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</si>
  <si>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</si>
  <si>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</si>
  <si>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</si>
  <si>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</si>
  <si>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</si>
  <si>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</si>
  <si>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>Odberateľ</t>
  </si>
  <si>
    <t>Dodávateľ</t>
  </si>
  <si>
    <t xml:space="preserve">Stavba: Betónové oplotenie prednej časti  CSS AMETYST Tovarné </t>
  </si>
  <si>
    <t xml:space="preserve">Objekt </t>
  </si>
  <si>
    <t xml:space="preserve">Montáž oplotenia </t>
  </si>
  <si>
    <t>Betón základ.múrov prostý tr. C 16/20-betonáž stĺpikov</t>
  </si>
  <si>
    <t xml:space="preserve">Štrkový obsyp pod betón.platne hr.10cm </t>
  </si>
  <si>
    <t xml:space="preserve">Vŕtanie dier + osadenie stĺpikov </t>
  </si>
  <si>
    <t>Betónová platňa /strana A kameň šedý-strana B pálená tehla/ 200x50x4,5</t>
  </si>
  <si>
    <t>Stĺp vzor. obojstranný priebežný/strana A kameň šedý-strana B pálená tehla/ 276x14x10cm</t>
  </si>
  <si>
    <t>Stĺp vzor. obojstranný ukonč./strana A kameň šedý-strana B pálená tehla/ 276x14x10cm</t>
  </si>
  <si>
    <t>Stĺp hladký rohový 276 cm - šedá</t>
  </si>
  <si>
    <t>Čiapka na stĺp 17/17 šedá</t>
  </si>
  <si>
    <t>Strieška na platňu 200/14 cm šedá</t>
  </si>
  <si>
    <t>Brána 5,5 m posuvná s montážou a príslušenstvom v.180cm</t>
  </si>
  <si>
    <t>Bránička  s montážou - š.90/180 cm</t>
  </si>
</sst>
</file>

<file path=xl/styles.xml><?xml version="1.0" encoding="utf-8"?>
<styleSheet xmlns="http://schemas.openxmlformats.org/spreadsheetml/2006/main">
  <numFmts count="2">
    <numFmt numFmtId="164" formatCode="###\ ###\ ##0.00"/>
    <numFmt numFmtId="165" formatCode="###\ ###\ ##0.000"/>
  </numFmts>
  <fonts count="1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sz val="9"/>
      <color theme="1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wrapText="1"/>
    </xf>
    <xf numFmtId="4" fontId="0" fillId="0" borderId="6" xfId="0" applyNumberFormat="1" applyBorder="1"/>
    <xf numFmtId="4" fontId="0" fillId="0" borderId="9" xfId="0" applyNumberFormat="1" applyBorder="1"/>
    <xf numFmtId="4" fontId="1" fillId="0" borderId="6" xfId="0" applyNumberFormat="1" applyFont="1" applyBorder="1"/>
    <xf numFmtId="4" fontId="1" fillId="0" borderId="9" xfId="0" applyNumberFormat="1" applyFont="1" applyBorder="1"/>
    <xf numFmtId="4" fontId="0" fillId="0" borderId="0" xfId="0" applyNumberFormat="1"/>
    <xf numFmtId="0" fontId="3" fillId="0" borderId="6" xfId="0" applyFont="1" applyBorder="1" applyAlignment="1">
      <alignment wrapText="1"/>
    </xf>
    <xf numFmtId="4" fontId="3" fillId="0" borderId="6" xfId="0" applyNumberFormat="1" applyFont="1" applyBorder="1"/>
    <xf numFmtId="4" fontId="4" fillId="0" borderId="6" xfId="0" applyNumberFormat="1" applyFont="1" applyBorder="1"/>
    <xf numFmtId="4" fontId="3" fillId="0" borderId="9" xfId="0" applyNumberFormat="1" applyFont="1" applyBorder="1"/>
    <xf numFmtId="4" fontId="4" fillId="0" borderId="9" xfId="0" applyNumberFormat="1" applyFont="1" applyBorder="1"/>
    <xf numFmtId="4" fontId="0" fillId="0" borderId="17" xfId="0" applyNumberFormat="1" applyBorder="1"/>
    <xf numFmtId="4" fontId="0" fillId="0" borderId="17" xfId="0" applyNumberFormat="1" applyFill="1" applyBorder="1"/>
    <xf numFmtId="4" fontId="1" fillId="0" borderId="17" xfId="0" applyNumberFormat="1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6" xfId="0" applyNumberForma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2" borderId="17" xfId="0" applyNumberFormat="1" applyFont="1" applyFill="1" applyBorder="1"/>
    <xf numFmtId="4" fontId="1" fillId="2" borderId="9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1" fillId="3" borderId="9" xfId="0" applyNumberFormat="1" applyFont="1" applyFill="1" applyBorder="1"/>
    <xf numFmtId="4" fontId="2" fillId="3" borderId="21" xfId="0" applyNumberFormat="1" applyFont="1" applyFill="1" applyBorder="1"/>
    <xf numFmtId="0" fontId="0" fillId="0" borderId="6" xfId="0" applyBorder="1" applyAlignment="1">
      <alignment horizontal="center" vertical="center"/>
    </xf>
    <xf numFmtId="4" fontId="1" fillId="3" borderId="8" xfId="0" applyNumberFormat="1" applyFont="1" applyFill="1" applyBorder="1"/>
    <xf numFmtId="4" fontId="0" fillId="0" borderId="1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 applyAlignment="1">
      <alignment horizontal="right" vertic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0" fillId="0" borderId="17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6" xfId="0" applyBorder="1"/>
    <xf numFmtId="4" fontId="6" fillId="2" borderId="6" xfId="0" applyNumberFormat="1" applyFont="1" applyFill="1" applyBorder="1"/>
    <xf numFmtId="4" fontId="1" fillId="2" borderId="6" xfId="0" applyNumberFormat="1" applyFont="1" applyFill="1" applyBorder="1"/>
    <xf numFmtId="0" fontId="9" fillId="0" borderId="30" xfId="0" applyFont="1" applyFill="1" applyBorder="1"/>
    <xf numFmtId="0" fontId="9" fillId="0" borderId="31" xfId="0" applyFont="1" applyFill="1" applyBorder="1"/>
    <xf numFmtId="0" fontId="10" fillId="0" borderId="31" xfId="0" applyFont="1" applyFill="1" applyBorder="1"/>
    <xf numFmtId="0" fontId="9" fillId="0" borderId="32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0" fontId="11" fillId="0" borderId="38" xfId="0" applyFont="1" applyFill="1" applyBorder="1"/>
    <xf numFmtId="0" fontId="9" fillId="0" borderId="38" xfId="0" applyFont="1" applyFill="1" applyBorder="1"/>
    <xf numFmtId="0" fontId="12" fillId="0" borderId="39" xfId="0" applyFont="1" applyFill="1" applyBorder="1"/>
    <xf numFmtId="0" fontId="9" fillId="0" borderId="40" xfId="0" applyFont="1" applyFill="1" applyBorder="1"/>
    <xf numFmtId="0" fontId="9" fillId="0" borderId="36" xfId="0" applyFont="1" applyFill="1" applyBorder="1"/>
    <xf numFmtId="0" fontId="9" fillId="0" borderId="37" xfId="0" applyFont="1" applyFill="1" applyBorder="1"/>
    <xf numFmtId="0" fontId="12" fillId="0" borderId="36" xfId="0" applyFont="1" applyFill="1" applyBorder="1"/>
    <xf numFmtId="0" fontId="12" fillId="0" borderId="38" xfId="0" applyFont="1" applyFill="1" applyBorder="1"/>
    <xf numFmtId="0" fontId="12" fillId="0" borderId="40" xfId="0" applyFont="1" applyFill="1" applyBorder="1"/>
    <xf numFmtId="0" fontId="12" fillId="0" borderId="41" xfId="0" applyFont="1" applyFill="1" applyBorder="1"/>
    <xf numFmtId="0" fontId="9" fillId="0" borderId="42" xfId="0" applyFont="1" applyFill="1" applyBorder="1"/>
    <xf numFmtId="0" fontId="9" fillId="0" borderId="43" xfId="0" applyFont="1" applyFill="1" applyBorder="1"/>
    <xf numFmtId="0" fontId="12" fillId="0" borderId="43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9" fillId="0" borderId="39" xfId="0" applyFont="1" applyFill="1" applyBorder="1"/>
    <xf numFmtId="0" fontId="9" fillId="0" borderId="49" xfId="0" applyFont="1" applyFill="1" applyBorder="1"/>
    <xf numFmtId="0" fontId="9" fillId="0" borderId="50" xfId="0" applyFont="1" applyFill="1" applyBorder="1"/>
    <xf numFmtId="0" fontId="9" fillId="0" borderId="51" xfId="0" applyFont="1" applyFill="1" applyBorder="1"/>
    <xf numFmtId="0" fontId="9" fillId="0" borderId="52" xfId="0" applyFont="1" applyFill="1" applyBorder="1"/>
    <xf numFmtId="0" fontId="9" fillId="0" borderId="53" xfId="0" applyFont="1" applyFill="1" applyBorder="1"/>
    <xf numFmtId="0" fontId="9" fillId="0" borderId="41" xfId="0" applyFont="1" applyFill="1" applyBorder="1"/>
    <xf numFmtId="0" fontId="13" fillId="0" borderId="54" xfId="0" applyFont="1" applyFill="1" applyBorder="1" applyAlignment="1">
      <alignment horizontal="center"/>
    </xf>
    <xf numFmtId="0" fontId="12" fillId="0" borderId="55" xfId="0" applyFont="1" applyFill="1" applyBorder="1"/>
    <xf numFmtId="0" fontId="12" fillId="0" borderId="56" xfId="0" applyFont="1" applyFill="1" applyBorder="1"/>
    <xf numFmtId="0" fontId="12" fillId="0" borderId="57" xfId="0" applyFont="1" applyFill="1" applyBorder="1"/>
    <xf numFmtId="0" fontId="13" fillId="0" borderId="58" xfId="0" applyFont="1" applyFill="1" applyBorder="1" applyAlignment="1">
      <alignment horizontal="center"/>
    </xf>
    <xf numFmtId="0" fontId="12" fillId="0" borderId="50" xfId="0" applyFont="1" applyFill="1" applyBorder="1"/>
    <xf numFmtId="0" fontId="9" fillId="0" borderId="59" xfId="0" applyFont="1" applyFill="1" applyBorder="1"/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/>
    <xf numFmtId="164" fontId="12" fillId="0" borderId="61" xfId="0" applyNumberFormat="1" applyFont="1" applyFill="1" applyBorder="1"/>
    <xf numFmtId="164" fontId="12" fillId="0" borderId="62" xfId="0" applyNumberFormat="1" applyFont="1" applyFill="1" applyBorder="1"/>
    <xf numFmtId="164" fontId="12" fillId="0" borderId="63" xfId="0" applyNumberFormat="1" applyFont="1" applyFill="1" applyBorder="1"/>
    <xf numFmtId="0" fontId="12" fillId="0" borderId="64" xfId="0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65" xfId="0" applyFont="1" applyFill="1" applyBorder="1"/>
    <xf numFmtId="164" fontId="12" fillId="0" borderId="66" xfId="0" applyNumberFormat="1" applyFont="1" applyFill="1" applyBorder="1"/>
    <xf numFmtId="0" fontId="12" fillId="0" borderId="67" xfId="0" applyFont="1" applyFill="1" applyBorder="1" applyAlignment="1">
      <alignment horizontal="center"/>
    </xf>
    <xf numFmtId="0" fontId="12" fillId="0" borderId="68" xfId="0" applyFont="1" applyFill="1" applyBorder="1"/>
    <xf numFmtId="164" fontId="12" fillId="0" borderId="68" xfId="0" applyNumberFormat="1" applyFont="1" applyFill="1" applyBorder="1"/>
    <xf numFmtId="164" fontId="12" fillId="0" borderId="69" xfId="0" applyNumberFormat="1" applyFont="1" applyFill="1" applyBorder="1"/>
    <xf numFmtId="164" fontId="12" fillId="0" borderId="0" xfId="0" applyNumberFormat="1" applyFont="1" applyFill="1" applyBorder="1"/>
    <xf numFmtId="0" fontId="12" fillId="0" borderId="70" xfId="0" applyFont="1" applyFill="1" applyBorder="1" applyAlignment="1">
      <alignment horizontal="center"/>
    </xf>
    <xf numFmtId="0" fontId="12" fillId="0" borderId="71" xfId="0" applyFont="1" applyFill="1" applyBorder="1"/>
    <xf numFmtId="164" fontId="12" fillId="0" borderId="72" xfId="0" applyNumberFormat="1" applyFont="1" applyFill="1" applyBorder="1"/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/>
    <xf numFmtId="164" fontId="12" fillId="0" borderId="74" xfId="0" applyNumberFormat="1" applyFont="1" applyFill="1" applyBorder="1"/>
    <xf numFmtId="164" fontId="12" fillId="0" borderId="75" xfId="0" applyNumberFormat="1" applyFont="1" applyFill="1" applyBorder="1"/>
    <xf numFmtId="164" fontId="12" fillId="0" borderId="71" xfId="0" applyNumberFormat="1" applyFont="1" applyFill="1" applyBorder="1"/>
    <xf numFmtId="0" fontId="9" fillId="0" borderId="71" xfId="0" applyFont="1" applyFill="1" applyBorder="1"/>
    <xf numFmtId="164" fontId="9" fillId="0" borderId="72" xfId="0" applyNumberFormat="1" applyFont="1" applyFill="1" applyBorder="1"/>
    <xf numFmtId="0" fontId="12" fillId="0" borderId="76" xfId="0" applyFont="1" applyFill="1" applyBorder="1"/>
    <xf numFmtId="164" fontId="9" fillId="0" borderId="76" xfId="0" applyNumberFormat="1" applyFont="1" applyFill="1" applyBorder="1"/>
    <xf numFmtId="164" fontId="9" fillId="0" borderId="77" xfId="0" applyNumberFormat="1" applyFont="1" applyFill="1" applyBorder="1"/>
    <xf numFmtId="164" fontId="13" fillId="0" borderId="78" xfId="0" applyNumberFormat="1" applyFont="1" applyFill="1" applyBorder="1"/>
    <xf numFmtId="0" fontId="9" fillId="0" borderId="79" xfId="0" applyFont="1" applyFill="1" applyBorder="1"/>
    <xf numFmtId="164" fontId="13" fillId="0" borderId="80" xfId="0" applyNumberFormat="1" applyFont="1" applyFill="1" applyBorder="1"/>
    <xf numFmtId="0" fontId="12" fillId="0" borderId="58" xfId="0" applyFont="1" applyFill="1" applyBorder="1" applyAlignment="1">
      <alignment horizontal="center"/>
    </xf>
    <xf numFmtId="0" fontId="12" fillId="0" borderId="81" xfId="0" applyFont="1" applyFill="1" applyBorder="1"/>
    <xf numFmtId="164" fontId="9" fillId="0" borderId="82" xfId="0" applyNumberFormat="1" applyFont="1" applyFill="1" applyBorder="1"/>
    <xf numFmtId="164" fontId="9" fillId="0" borderId="43" xfId="0" applyNumberFormat="1" applyFont="1" applyFill="1" applyBorder="1"/>
    <xf numFmtId="164" fontId="9" fillId="0" borderId="83" xfId="0" applyNumberFormat="1" applyFont="1" applyFill="1" applyBorder="1"/>
    <xf numFmtId="164" fontId="9" fillId="0" borderId="84" xfId="0" applyNumberFormat="1" applyFont="1" applyFill="1" applyBorder="1"/>
    <xf numFmtId="0" fontId="12" fillId="0" borderId="42" xfId="0" applyFont="1" applyFill="1" applyBorder="1"/>
    <xf numFmtId="164" fontId="9" fillId="0" borderId="44" xfId="0" applyNumberFormat="1" applyFont="1" applyFill="1" applyBorder="1"/>
    <xf numFmtId="164" fontId="12" fillId="0" borderId="65" xfId="0" applyNumberFormat="1" applyFont="1" applyFill="1" applyBorder="1"/>
    <xf numFmtId="0" fontId="12" fillId="0" borderId="65" xfId="0" applyFont="1" applyFill="1" applyBorder="1"/>
    <xf numFmtId="0" fontId="12" fillId="0" borderId="37" xfId="0" applyFont="1" applyFill="1" applyBorder="1"/>
    <xf numFmtId="164" fontId="9" fillId="0" borderId="39" xfId="0" applyNumberFormat="1" applyFont="1" applyFill="1" applyBorder="1"/>
    <xf numFmtId="164" fontId="9" fillId="0" borderId="65" xfId="0" applyNumberFormat="1" applyFont="1" applyFill="1" applyBorder="1"/>
    <xf numFmtId="164" fontId="9" fillId="0" borderId="71" xfId="0" applyNumberFormat="1" applyFont="1" applyFill="1" applyBorder="1"/>
    <xf numFmtId="164" fontId="13" fillId="0" borderId="85" xfId="0" applyNumberFormat="1" applyFont="1" applyFill="1" applyBorder="1"/>
    <xf numFmtId="0" fontId="9" fillId="0" borderId="86" xfId="0" applyFont="1" applyFill="1" applyBorder="1"/>
    <xf numFmtId="0" fontId="12" fillId="0" borderId="87" xfId="0" applyFont="1" applyFill="1" applyBorder="1"/>
    <xf numFmtId="0" fontId="9" fillId="0" borderId="88" xfId="0" applyFont="1" applyFill="1" applyBorder="1"/>
    <xf numFmtId="0" fontId="9" fillId="0" borderId="89" xfId="0" applyFont="1" applyFill="1" applyBorder="1"/>
    <xf numFmtId="0" fontId="9" fillId="0" borderId="90" xfId="0" applyFont="1" applyFill="1" applyBorder="1"/>
    <xf numFmtId="0" fontId="13" fillId="0" borderId="91" xfId="0" applyFont="1" applyFill="1" applyBorder="1" applyAlignment="1">
      <alignment horizontal="center"/>
    </xf>
    <xf numFmtId="0" fontId="12" fillId="0" borderId="92" xfId="0" applyFont="1" applyFill="1" applyBorder="1"/>
    <xf numFmtId="164" fontId="9" fillId="0" borderId="45" xfId="0" applyNumberFormat="1" applyFont="1" applyFill="1" applyBorder="1"/>
    <xf numFmtId="0" fontId="9" fillId="0" borderId="93" xfId="0" applyFont="1" applyFill="1" applyBorder="1"/>
    <xf numFmtId="0" fontId="9" fillId="0" borderId="94" xfId="0" applyFont="1" applyFill="1" applyBorder="1"/>
    <xf numFmtId="0" fontId="9" fillId="0" borderId="95" xfId="0" applyFont="1" applyFill="1" applyBorder="1"/>
    <xf numFmtId="0" fontId="9" fillId="0" borderId="96" xfId="0" applyFont="1" applyFill="1" applyBorder="1"/>
    <xf numFmtId="0" fontId="12" fillId="0" borderId="97" xfId="0" applyFont="1" applyFill="1" applyBorder="1" applyAlignment="1">
      <alignment horizontal="center"/>
    </xf>
    <xf numFmtId="0" fontId="12" fillId="0" borderId="63" xfId="0" applyFont="1" applyFill="1" applyBorder="1"/>
    <xf numFmtId="0" fontId="9" fillId="0" borderId="98" xfId="0" applyFont="1" applyFill="1" applyBorder="1"/>
    <xf numFmtId="164" fontId="12" fillId="0" borderId="99" xfId="0" applyNumberFormat="1" applyFont="1" applyFill="1" applyBorder="1"/>
    <xf numFmtId="0" fontId="9" fillId="0" borderId="100" xfId="0" applyFont="1" applyFill="1" applyBorder="1"/>
    <xf numFmtId="0" fontId="9" fillId="0" borderId="101" xfId="0" applyFont="1" applyFill="1" applyBorder="1"/>
    <xf numFmtId="0" fontId="9" fillId="0" borderId="102" xfId="0" applyFont="1" applyFill="1" applyBorder="1"/>
    <xf numFmtId="164" fontId="12" fillId="0" borderId="103" xfId="0" applyNumberFormat="1" applyFont="1" applyFill="1" applyBorder="1"/>
    <xf numFmtId="0" fontId="9" fillId="0" borderId="104" xfId="0" applyFont="1" applyFill="1" applyBorder="1"/>
    <xf numFmtId="0" fontId="9" fillId="0" borderId="105" xfId="0" applyFont="1" applyFill="1" applyBorder="1"/>
    <xf numFmtId="0" fontId="9" fillId="0" borderId="106" xfId="0" applyFont="1" applyFill="1" applyBorder="1"/>
    <xf numFmtId="164" fontId="9" fillId="0" borderId="107" xfId="0" applyNumberFormat="1" applyFont="1" applyFill="1" applyBorder="1"/>
    <xf numFmtId="164" fontId="13" fillId="0" borderId="108" xfId="0" applyNumberFormat="1" applyFont="1" applyFill="1" applyBorder="1"/>
    <xf numFmtId="0" fontId="9" fillId="0" borderId="0" xfId="0" applyFont="1" applyFill="1" applyBorder="1"/>
    <xf numFmtId="0" fontId="9" fillId="0" borderId="109" xfId="0" applyFont="1" applyFill="1" applyBorder="1"/>
    <xf numFmtId="0" fontId="9" fillId="0" borderId="110" xfId="0" applyFont="1" applyFill="1" applyBorder="1"/>
    <xf numFmtId="0" fontId="9" fillId="0" borderId="111" xfId="0" applyFont="1" applyFill="1" applyBorder="1"/>
    <xf numFmtId="164" fontId="9" fillId="0" borderId="66" xfId="0" applyNumberFormat="1" applyFont="1" applyFill="1" applyBorder="1"/>
    <xf numFmtId="0" fontId="12" fillId="0" borderId="112" xfId="0" applyFont="1" applyFill="1" applyBorder="1"/>
    <xf numFmtId="0" fontId="9" fillId="0" borderId="113" xfId="0" applyFont="1" applyFill="1" applyBorder="1"/>
    <xf numFmtId="0" fontId="9" fillId="0" borderId="114" xfId="0" applyFont="1" applyFill="1" applyBorder="1"/>
    <xf numFmtId="0" fontId="12" fillId="0" borderId="113" xfId="0" applyFont="1" applyFill="1" applyBorder="1" applyAlignment="1">
      <alignment horizontal="center"/>
    </xf>
    <xf numFmtId="0" fontId="12" fillId="0" borderId="113" xfId="0" applyFont="1" applyFill="1" applyBorder="1"/>
    <xf numFmtId="165" fontId="9" fillId="0" borderId="115" xfId="0" applyNumberFormat="1" applyFont="1" applyFill="1" applyBorder="1"/>
    <xf numFmtId="0" fontId="9" fillId="0" borderId="116" xfId="0" applyFont="1" applyFill="1" applyBorder="1"/>
    <xf numFmtId="0" fontId="9" fillId="0" borderId="117" xfId="0" applyFont="1" applyFill="1" applyBorder="1"/>
    <xf numFmtId="0" fontId="9" fillId="0" borderId="112" xfId="0" applyFont="1" applyFill="1" applyBorder="1"/>
    <xf numFmtId="0" fontId="9" fillId="0" borderId="118" xfId="0" applyFont="1" applyFill="1" applyBorder="1"/>
    <xf numFmtId="0" fontId="9" fillId="0" borderId="119" xfId="0" applyFont="1" applyFill="1" applyBorder="1"/>
    <xf numFmtId="0" fontId="9" fillId="0" borderId="120" xfId="0" applyFont="1" applyFill="1" applyBorder="1"/>
    <xf numFmtId="0" fontId="14" fillId="0" borderId="33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12" fillId="0" borderId="46" xfId="0" applyFont="1" applyFill="1" applyBorder="1" applyAlignment="1">
      <alignment wrapText="1"/>
    </xf>
    <xf numFmtId="0" fontId="9" fillId="0" borderId="47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1" fillId="2" borderId="24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6" fillId="3" borderId="28" xfId="0" applyFont="1" applyFill="1" applyBorder="1" applyAlignment="1">
      <alignment horizontal="right" wrapText="1"/>
    </xf>
    <xf numFmtId="0" fontId="6" fillId="3" borderId="23" xfId="0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Patriot/VO%202021/CSS%20Ametyst%20Tov&#225;rne/Plot/V&#253;zva%20na%20predlo&#382;enie%20ponuky/Rozpo&#269;et%20vz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Krycí list stavby"/>
      <sheetName val="Kryci_list 13416"/>
      <sheetName val="Rekap 13416"/>
      <sheetName val="SO 13416"/>
    </sheetNames>
    <sheetDataSet>
      <sheetData sheetId="0"/>
      <sheetData sheetId="1"/>
      <sheetData sheetId="2"/>
      <sheetData sheetId="3">
        <row r="15">
          <cell r="B15">
            <v>0</v>
          </cell>
          <cell r="C15">
            <v>0</v>
          </cell>
          <cell r="D15">
            <v>0</v>
          </cell>
        </row>
      </sheetData>
      <sheetData sheetId="4">
        <row r="9">
          <cell r="K9">
            <v>0</v>
          </cell>
        </row>
        <row r="34">
          <cell r="Z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J23" sqref="J23"/>
    </sheetView>
  </sheetViews>
  <sheetFormatPr defaultRowHeight="15"/>
  <cols>
    <col min="1" max="1" width="1.28515625" customWidth="1"/>
  </cols>
  <sheetData>
    <row r="1" spans="1:10" ht="15.75" thickBot="1">
      <c r="A1" s="57"/>
      <c r="B1" s="58"/>
      <c r="C1" s="58"/>
      <c r="D1" s="58"/>
      <c r="E1" s="58"/>
      <c r="F1" s="59" t="s">
        <v>60</v>
      </c>
      <c r="G1" s="58"/>
      <c r="H1" s="58"/>
      <c r="I1" s="58"/>
      <c r="J1" s="58"/>
    </row>
    <row r="2" spans="1:10" ht="15.75" thickTop="1">
      <c r="A2" s="60"/>
      <c r="B2" s="179" t="s">
        <v>107</v>
      </c>
      <c r="C2" s="180"/>
      <c r="D2" s="180"/>
      <c r="E2" s="180"/>
      <c r="F2" s="180"/>
      <c r="G2" s="180"/>
      <c r="H2" s="180"/>
      <c r="I2" s="180"/>
      <c r="J2" s="181"/>
    </row>
    <row r="3" spans="1:10">
      <c r="A3" s="60"/>
      <c r="B3" s="61" t="s">
        <v>108</v>
      </c>
      <c r="C3" s="62"/>
      <c r="D3" s="63"/>
      <c r="E3" s="63"/>
      <c r="F3" s="63"/>
      <c r="G3" s="64"/>
      <c r="H3" s="64"/>
      <c r="I3" s="65" t="s">
        <v>61</v>
      </c>
      <c r="J3" s="66"/>
    </row>
    <row r="4" spans="1:10">
      <c r="A4" s="60"/>
      <c r="B4" s="67"/>
      <c r="C4" s="68"/>
      <c r="D4" s="64"/>
      <c r="E4" s="64"/>
      <c r="F4" s="64"/>
      <c r="G4" s="64"/>
      <c r="H4" s="64"/>
      <c r="I4" s="65" t="s">
        <v>62</v>
      </c>
      <c r="J4" s="66"/>
    </row>
    <row r="5" spans="1:10" ht="15.75" thickBot="1">
      <c r="A5" s="60"/>
      <c r="B5" s="69" t="s">
        <v>63</v>
      </c>
      <c r="C5" s="68"/>
      <c r="D5" s="64"/>
      <c r="E5" s="64"/>
      <c r="F5" s="70" t="s">
        <v>64</v>
      </c>
      <c r="G5" s="64"/>
      <c r="H5" s="64"/>
      <c r="I5" s="65" t="s">
        <v>65</v>
      </c>
      <c r="J5" s="71"/>
    </row>
    <row r="6" spans="1:10" ht="15.75" thickTop="1">
      <c r="A6" s="60"/>
      <c r="B6" s="182" t="s">
        <v>66</v>
      </c>
      <c r="C6" s="183"/>
      <c r="D6" s="183"/>
      <c r="E6" s="183"/>
      <c r="F6" s="183"/>
      <c r="G6" s="183"/>
      <c r="H6" s="183"/>
      <c r="I6" s="183"/>
      <c r="J6" s="184"/>
    </row>
    <row r="7" spans="1:10">
      <c r="A7" s="60"/>
      <c r="B7" s="72" t="s">
        <v>67</v>
      </c>
      <c r="C7" s="73"/>
      <c r="D7" s="74"/>
      <c r="E7" s="74"/>
      <c r="F7" s="74"/>
      <c r="G7" s="75" t="s">
        <v>68</v>
      </c>
      <c r="H7" s="74"/>
      <c r="I7" s="76"/>
      <c r="J7" s="77"/>
    </row>
    <row r="8" spans="1:10">
      <c r="A8" s="60"/>
      <c r="B8" s="185" t="s">
        <v>69</v>
      </c>
      <c r="C8" s="186"/>
      <c r="D8" s="186"/>
      <c r="E8" s="186"/>
      <c r="F8" s="186"/>
      <c r="G8" s="186"/>
      <c r="H8" s="186"/>
      <c r="I8" s="186"/>
      <c r="J8" s="187"/>
    </row>
    <row r="9" spans="1:10">
      <c r="A9" s="60"/>
      <c r="B9" s="69" t="s">
        <v>67</v>
      </c>
      <c r="C9" s="68"/>
      <c r="D9" s="64"/>
      <c r="E9" s="64"/>
      <c r="F9" s="64"/>
      <c r="G9" s="70" t="s">
        <v>68</v>
      </c>
      <c r="H9" s="64"/>
      <c r="I9" s="78"/>
      <c r="J9" s="66"/>
    </row>
    <row r="10" spans="1:10">
      <c r="A10" s="60"/>
      <c r="B10" s="185" t="s">
        <v>70</v>
      </c>
      <c r="C10" s="186"/>
      <c r="D10" s="186"/>
      <c r="E10" s="186"/>
      <c r="F10" s="186"/>
      <c r="G10" s="186"/>
      <c r="H10" s="186"/>
      <c r="I10" s="186"/>
      <c r="J10" s="187"/>
    </row>
    <row r="11" spans="1:10" ht="15.75" thickBot="1">
      <c r="A11" s="60"/>
      <c r="B11" s="69" t="s">
        <v>67</v>
      </c>
      <c r="C11" s="68"/>
      <c r="D11" s="64"/>
      <c r="E11" s="64"/>
      <c r="F11" s="64"/>
      <c r="G11" s="70" t="s">
        <v>68</v>
      </c>
      <c r="H11" s="64"/>
      <c r="I11" s="78"/>
      <c r="J11" s="66"/>
    </row>
    <row r="12" spans="1:10" ht="15.75" thickTop="1">
      <c r="A12" s="60"/>
      <c r="B12" s="79"/>
      <c r="C12" s="80"/>
      <c r="D12" s="81"/>
      <c r="E12" s="81"/>
      <c r="F12" s="81"/>
      <c r="G12" s="81"/>
      <c r="H12" s="81"/>
      <c r="I12" s="82"/>
      <c r="J12" s="83"/>
    </row>
    <row r="13" spans="1:10">
      <c r="A13" s="60"/>
      <c r="B13" s="84"/>
      <c r="C13" s="73"/>
      <c r="D13" s="74"/>
      <c r="E13" s="74"/>
      <c r="F13" s="74"/>
      <c r="G13" s="74"/>
      <c r="H13" s="74"/>
      <c r="I13" s="76"/>
      <c r="J13" s="77"/>
    </row>
    <row r="14" spans="1:10" ht="15.75" thickBot="1">
      <c r="A14" s="60"/>
      <c r="B14" s="67"/>
      <c r="C14" s="68"/>
      <c r="D14" s="64"/>
      <c r="E14" s="64"/>
      <c r="F14" s="64"/>
      <c r="G14" s="64"/>
      <c r="H14" s="64"/>
      <c r="I14" s="78"/>
      <c r="J14" s="66"/>
    </row>
    <row r="15" spans="1:10" ht="15.75" thickTop="1">
      <c r="A15" s="60"/>
      <c r="B15" s="85" t="s">
        <v>71</v>
      </c>
      <c r="C15" s="86" t="s">
        <v>72</v>
      </c>
      <c r="D15" s="86" t="s">
        <v>73</v>
      </c>
      <c r="E15" s="87" t="s">
        <v>74</v>
      </c>
      <c r="F15" s="88" t="s">
        <v>75</v>
      </c>
      <c r="G15" s="89" t="s">
        <v>76</v>
      </c>
      <c r="H15" s="90" t="s">
        <v>77</v>
      </c>
      <c r="I15" s="91"/>
      <c r="J15" s="83"/>
    </row>
    <row r="16" spans="1:10">
      <c r="A16" s="60"/>
      <c r="B16" s="92">
        <v>1</v>
      </c>
      <c r="C16" s="93" t="s">
        <v>78</v>
      </c>
      <c r="D16" s="94">
        <f>'[1]Rekap 13416'!B15</f>
        <v>0</v>
      </c>
      <c r="E16" s="95">
        <f>'[1]Rekap 13416'!C15</f>
        <v>0</v>
      </c>
      <c r="F16" s="96">
        <f>'[1]Rekap 13416'!D15</f>
        <v>0</v>
      </c>
      <c r="G16" s="97">
        <v>6</v>
      </c>
      <c r="H16" s="98" t="s">
        <v>79</v>
      </c>
      <c r="I16" s="99"/>
      <c r="J16" s="100">
        <v>0</v>
      </c>
    </row>
    <row r="17" spans="1:10">
      <c r="A17" s="60"/>
      <c r="B17" s="101">
        <v>2</v>
      </c>
      <c r="C17" s="102" t="s">
        <v>80</v>
      </c>
      <c r="D17" s="103"/>
      <c r="E17" s="104"/>
      <c r="F17" s="105"/>
      <c r="G17" s="106">
        <v>7</v>
      </c>
      <c r="H17" s="107" t="s">
        <v>81</v>
      </c>
      <c r="I17" s="99"/>
      <c r="J17" s="108">
        <f>'[1]SO 13416'!Z34</f>
        <v>0</v>
      </c>
    </row>
    <row r="18" spans="1:10">
      <c r="A18" s="60"/>
      <c r="B18" s="109">
        <v>3</v>
      </c>
      <c r="C18" s="110" t="s">
        <v>82</v>
      </c>
      <c r="D18" s="111"/>
      <c r="E18" s="112"/>
      <c r="F18" s="113"/>
      <c r="G18" s="106">
        <v>8</v>
      </c>
      <c r="H18" s="107" t="s">
        <v>83</v>
      </c>
      <c r="I18" s="99"/>
      <c r="J18" s="108">
        <v>0</v>
      </c>
    </row>
    <row r="19" spans="1:10">
      <c r="A19" s="60"/>
      <c r="B19" s="109">
        <v>4</v>
      </c>
      <c r="C19" s="110" t="s">
        <v>84</v>
      </c>
      <c r="D19" s="111"/>
      <c r="E19" s="112"/>
      <c r="F19" s="113"/>
      <c r="G19" s="106">
        <v>9</v>
      </c>
      <c r="H19" s="114"/>
      <c r="I19" s="99"/>
      <c r="J19" s="115"/>
    </row>
    <row r="20" spans="1:10" ht="15.75" thickBot="1">
      <c r="A20" s="60"/>
      <c r="B20" s="109">
        <v>5</v>
      </c>
      <c r="C20" s="116" t="s">
        <v>85</v>
      </c>
      <c r="D20" s="117"/>
      <c r="E20" s="118"/>
      <c r="F20" s="119">
        <f>SUM(F16:F19)</f>
        <v>0</v>
      </c>
      <c r="G20" s="106">
        <v>10</v>
      </c>
      <c r="H20" s="107" t="s">
        <v>85</v>
      </c>
      <c r="I20" s="120"/>
      <c r="J20" s="121">
        <f>SUM(J16:J19)</f>
        <v>0</v>
      </c>
    </row>
    <row r="21" spans="1:10" ht="15.75" thickTop="1">
      <c r="A21" s="60"/>
      <c r="B21" s="122" t="s">
        <v>86</v>
      </c>
      <c r="C21" s="123" t="s">
        <v>87</v>
      </c>
      <c r="D21" s="124"/>
      <c r="E21" s="125"/>
      <c r="F21" s="126"/>
      <c r="G21" s="122" t="s">
        <v>88</v>
      </c>
      <c r="H21" s="90" t="s">
        <v>87</v>
      </c>
      <c r="I21" s="76"/>
      <c r="J21" s="127"/>
    </row>
    <row r="22" spans="1:10">
      <c r="A22" s="60"/>
      <c r="B22" s="97">
        <v>11</v>
      </c>
      <c r="C22" s="128" t="s">
        <v>89</v>
      </c>
      <c r="D22" s="129"/>
      <c r="E22" s="130" t="s">
        <v>90</v>
      </c>
      <c r="F22" s="105">
        <f>((F16*U22*0)+(F17*V22*0)+(F18*W22*0))/100</f>
        <v>0</v>
      </c>
      <c r="G22" s="97">
        <v>16</v>
      </c>
      <c r="H22" s="98" t="s">
        <v>91</v>
      </c>
      <c r="I22" s="131" t="s">
        <v>90</v>
      </c>
      <c r="J22" s="100">
        <f>((F16*X22*0)+(F17*Y22*0)+(F18*Z22*0))/100</f>
        <v>0</v>
      </c>
    </row>
    <row r="23" spans="1:10">
      <c r="A23" s="60"/>
      <c r="B23" s="106">
        <v>12</v>
      </c>
      <c r="C23" s="132" t="s">
        <v>92</v>
      </c>
      <c r="D23" s="133"/>
      <c r="E23" s="130" t="s">
        <v>93</v>
      </c>
      <c r="F23" s="113">
        <f>((F16*U23*0)+(F17*V23*0)+(F18*W23*0))/100</f>
        <v>0</v>
      </c>
      <c r="G23" s="106">
        <v>17</v>
      </c>
      <c r="H23" s="107" t="s">
        <v>94</v>
      </c>
      <c r="I23" s="131" t="s">
        <v>90</v>
      </c>
      <c r="J23" s="108">
        <f>((F16*X23*0)+(F17*Y23*0)+(F18*Z23*0))/100</f>
        <v>0</v>
      </c>
    </row>
    <row r="24" spans="1:10">
      <c r="A24" s="60"/>
      <c r="B24" s="106">
        <v>13</v>
      </c>
      <c r="C24" s="132" t="s">
        <v>95</v>
      </c>
      <c r="D24" s="133"/>
      <c r="E24" s="130" t="s">
        <v>90</v>
      </c>
      <c r="F24" s="113">
        <f>((F16*U24*0)+(F17*V24*0)+(F18*W24*0))/100</f>
        <v>0</v>
      </c>
      <c r="G24" s="106">
        <v>18</v>
      </c>
      <c r="H24" s="107" t="s">
        <v>96</v>
      </c>
      <c r="I24" s="131" t="s">
        <v>93</v>
      </c>
      <c r="J24" s="108">
        <f>((F16*X24*0)+(F17*Y24*0)+(F18*Z24*0))/100</f>
        <v>0</v>
      </c>
    </row>
    <row r="25" spans="1:10">
      <c r="A25" s="60"/>
      <c r="B25" s="106">
        <v>14</v>
      </c>
      <c r="C25" s="68"/>
      <c r="D25" s="133"/>
      <c r="E25" s="134"/>
      <c r="F25" s="135"/>
      <c r="G25" s="106">
        <v>19</v>
      </c>
      <c r="H25" s="114"/>
      <c r="I25" s="99"/>
      <c r="J25" s="115"/>
    </row>
    <row r="26" spans="1:10" ht="15.75" thickBot="1">
      <c r="A26" s="60"/>
      <c r="B26" s="106">
        <v>15</v>
      </c>
      <c r="C26" s="132"/>
      <c r="D26" s="133"/>
      <c r="E26" s="133"/>
      <c r="F26" s="136"/>
      <c r="G26" s="106">
        <v>20</v>
      </c>
      <c r="H26" s="107" t="s">
        <v>85</v>
      </c>
      <c r="I26" s="120"/>
      <c r="J26" s="121">
        <f>SUM(J22:J25)+SUM(F22:F25)</f>
        <v>0</v>
      </c>
    </row>
    <row r="27" spans="1:10" ht="15.75" thickTop="1">
      <c r="A27" s="60"/>
      <c r="B27" s="137"/>
      <c r="C27" s="138" t="s">
        <v>97</v>
      </c>
      <c r="D27" s="139"/>
      <c r="E27" s="140"/>
      <c r="F27" s="141"/>
      <c r="G27" s="142" t="s">
        <v>98</v>
      </c>
      <c r="H27" s="143" t="s">
        <v>99</v>
      </c>
      <c r="I27" s="76"/>
      <c r="J27" s="144"/>
    </row>
    <row r="28" spans="1:10">
      <c r="A28" s="60"/>
      <c r="B28" s="145"/>
      <c r="C28" s="146"/>
      <c r="D28" s="147"/>
      <c r="E28" s="148"/>
      <c r="F28" s="60"/>
      <c r="G28" s="149">
        <v>21</v>
      </c>
      <c r="H28" s="150" t="s">
        <v>100</v>
      </c>
      <c r="I28" s="151"/>
      <c r="J28" s="152">
        <f>F20+J20+F26+J26</f>
        <v>0</v>
      </c>
    </row>
    <row r="29" spans="1:10">
      <c r="A29" s="60"/>
      <c r="B29" s="153"/>
      <c r="C29" s="154"/>
      <c r="D29" s="155"/>
      <c r="E29" s="148"/>
      <c r="F29" s="60"/>
      <c r="G29" s="97">
        <v>22</v>
      </c>
      <c r="H29" s="98" t="s">
        <v>101</v>
      </c>
      <c r="I29" s="156"/>
      <c r="J29" s="100">
        <f>ROUND(((ROUND(I29,2)*20)*1/100),2)</f>
        <v>0</v>
      </c>
    </row>
    <row r="30" spans="1:10">
      <c r="A30" s="60"/>
      <c r="B30" s="67"/>
      <c r="C30" s="114"/>
      <c r="D30" s="99"/>
      <c r="E30" s="148"/>
      <c r="F30" s="60"/>
      <c r="G30" s="106">
        <v>23</v>
      </c>
      <c r="H30" s="107" t="s">
        <v>102</v>
      </c>
      <c r="I30" s="130">
        <v>0</v>
      </c>
      <c r="J30" s="108">
        <f>ROUND(((ROUND(I30,2)*0)/100),2)</f>
        <v>0</v>
      </c>
    </row>
    <row r="31" spans="1:10">
      <c r="A31" s="60"/>
      <c r="B31" s="157"/>
      <c r="C31" s="158"/>
      <c r="D31" s="159"/>
      <c r="E31" s="148"/>
      <c r="F31" s="60"/>
      <c r="G31" s="149">
        <v>24</v>
      </c>
      <c r="H31" s="150" t="s">
        <v>103</v>
      </c>
      <c r="I31" s="160"/>
      <c r="J31" s="161">
        <f>SUM(J28:J30)</f>
        <v>0</v>
      </c>
    </row>
    <row r="32" spans="1:10" ht="15.75" thickBot="1">
      <c r="A32" s="60"/>
      <c r="B32" s="84"/>
      <c r="C32" s="162"/>
      <c r="D32" s="163"/>
      <c r="E32" s="164"/>
      <c r="F32" s="165"/>
      <c r="G32" s="97" t="s">
        <v>104</v>
      </c>
      <c r="H32" s="162"/>
      <c r="I32" s="163"/>
      <c r="J32" s="166"/>
    </row>
    <row r="33" spans="1:10" ht="15.75" thickTop="1">
      <c r="A33" s="60"/>
      <c r="B33" s="137"/>
      <c r="C33" s="140"/>
      <c r="D33" s="167" t="s">
        <v>105</v>
      </c>
      <c r="E33" s="168"/>
      <c r="F33" s="169"/>
      <c r="G33" s="170">
        <v>26</v>
      </c>
      <c r="H33" s="171" t="s">
        <v>106</v>
      </c>
      <c r="I33" s="141"/>
      <c r="J33" s="172"/>
    </row>
    <row r="34" spans="1:10">
      <c r="A34" s="60"/>
      <c r="B34" s="173"/>
      <c r="C34" s="174"/>
      <c r="D34" s="175"/>
      <c r="E34" s="175"/>
      <c r="F34" s="175"/>
      <c r="G34" s="175"/>
      <c r="H34" s="175"/>
      <c r="I34" s="141"/>
      <c r="J34" s="176"/>
    </row>
    <row r="35" spans="1:10">
      <c r="A35" s="60"/>
      <c r="B35" s="145"/>
      <c r="C35" s="148"/>
      <c r="D35" s="57"/>
      <c r="E35" s="57"/>
      <c r="F35" s="57"/>
      <c r="G35" s="57"/>
      <c r="H35" s="57"/>
      <c r="I35" s="60"/>
      <c r="J35" s="177"/>
    </row>
    <row r="36" spans="1:10">
      <c r="A36" s="60"/>
      <c r="B36" s="145"/>
      <c r="C36" s="148"/>
      <c r="D36" s="57"/>
      <c r="E36" s="57"/>
      <c r="F36" s="57"/>
      <c r="G36" s="57"/>
      <c r="H36" s="57"/>
      <c r="I36" s="60"/>
      <c r="J36" s="177"/>
    </row>
    <row r="37" spans="1:10">
      <c r="A37" s="60"/>
      <c r="B37" s="145"/>
      <c r="C37" s="148"/>
      <c r="D37" s="57"/>
      <c r="E37" s="57"/>
      <c r="F37" s="57"/>
      <c r="G37" s="57"/>
      <c r="H37" s="57"/>
      <c r="I37" s="60"/>
      <c r="J37" s="177"/>
    </row>
    <row r="38" spans="1:10">
      <c r="A38" s="60"/>
      <c r="B38" s="145"/>
      <c r="C38" s="148"/>
      <c r="D38" s="57"/>
      <c r="E38" s="57"/>
      <c r="F38" s="57"/>
      <c r="G38" s="57"/>
      <c r="H38" s="57"/>
      <c r="I38" s="60"/>
      <c r="J38" s="177"/>
    </row>
    <row r="39" spans="1:10">
      <c r="A39" s="60"/>
      <c r="B39" s="145"/>
      <c r="C39" s="148"/>
      <c r="D39" s="57"/>
      <c r="E39" s="57"/>
      <c r="F39" s="57"/>
      <c r="G39" s="57"/>
      <c r="H39" s="57"/>
      <c r="I39" s="60"/>
      <c r="J39" s="177"/>
    </row>
    <row r="40" spans="1:10" ht="15.75" thickBot="1">
      <c r="A40" s="60"/>
      <c r="B40" s="153"/>
      <c r="C40" s="164"/>
      <c r="D40" s="58"/>
      <c r="E40" s="58"/>
      <c r="F40" s="58"/>
      <c r="G40" s="58"/>
      <c r="H40" s="58"/>
      <c r="I40" s="165"/>
      <c r="J40" s="178"/>
    </row>
    <row r="41" spans="1:10" ht="15.75" thickTop="1">
      <c r="A41" s="60"/>
      <c r="B41" s="168"/>
      <c r="C41" s="168"/>
      <c r="D41" s="168"/>
      <c r="E41" s="168"/>
      <c r="F41" s="168"/>
      <c r="G41" s="168"/>
      <c r="H41" s="168"/>
      <c r="I41" s="168"/>
      <c r="J41" s="16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90" zoomScaleNormal="90" workbookViewId="0">
      <pane ySplit="8" topLeftCell="A63" activePane="bottomLeft" state="frozen"/>
      <selection pane="bottomLeft" activeCell="B71" sqref="B71:F71"/>
    </sheetView>
  </sheetViews>
  <sheetFormatPr defaultRowHeight="15"/>
  <cols>
    <col min="1" max="1" width="4" customWidth="1"/>
    <col min="2" max="2" width="57" customWidth="1"/>
    <col min="3" max="3" width="5.85546875" style="18" customWidth="1"/>
    <col min="4" max="4" width="7.85546875" style="21" customWidth="1"/>
    <col min="5" max="5" width="8.85546875" style="8" customWidth="1"/>
    <col min="6" max="6" width="9.42578125" style="8" customWidth="1"/>
    <col min="7" max="7" width="10.85546875" style="8" customWidth="1"/>
  </cols>
  <sheetData>
    <row r="1" spans="1:7" ht="21" customHeight="1" thickBot="1">
      <c r="A1" s="201" t="s">
        <v>42</v>
      </c>
      <c r="B1" s="201"/>
      <c r="C1" s="201"/>
      <c r="D1" s="201"/>
      <c r="E1" s="201"/>
      <c r="F1" s="201"/>
      <c r="G1" s="201"/>
    </row>
    <row r="2" spans="1:7">
      <c r="A2" s="29" t="s">
        <v>29</v>
      </c>
      <c r="B2" s="30"/>
      <c r="C2" s="202" t="s">
        <v>28</v>
      </c>
      <c r="D2" s="202"/>
      <c r="E2" s="30"/>
      <c r="F2" s="30"/>
      <c r="G2" s="31"/>
    </row>
    <row r="3" spans="1:7">
      <c r="A3" s="203" t="s">
        <v>27</v>
      </c>
      <c r="B3" s="204"/>
      <c r="C3" s="204" t="s">
        <v>43</v>
      </c>
      <c r="D3" s="204"/>
      <c r="E3" s="204"/>
      <c r="F3" s="204"/>
      <c r="G3" s="205"/>
    </row>
    <row r="4" spans="1:7" ht="21" customHeight="1" thickBot="1">
      <c r="A4" s="49"/>
      <c r="B4" s="50"/>
      <c r="C4" s="50"/>
      <c r="D4" s="50"/>
      <c r="E4" s="50"/>
      <c r="F4" s="50"/>
      <c r="G4" s="51"/>
    </row>
    <row r="5" spans="1:7" ht="22.5" customHeight="1">
      <c r="A5" s="206" t="s">
        <v>107</v>
      </c>
      <c r="B5" s="207"/>
      <c r="C5" s="207"/>
      <c r="D5" s="207"/>
      <c r="E5" s="207"/>
      <c r="F5" s="207"/>
      <c r="G5" s="208"/>
    </row>
    <row r="6" spans="1:7" ht="15.75">
      <c r="A6" s="46"/>
      <c r="B6" s="47"/>
      <c r="C6" s="47"/>
      <c r="D6" s="47"/>
      <c r="E6" s="47"/>
      <c r="F6" s="47"/>
      <c r="G6" s="48"/>
    </row>
    <row r="7" spans="1:7" ht="15.75" thickBot="1">
      <c r="A7" s="198" t="s">
        <v>0</v>
      </c>
      <c r="B7" s="199"/>
      <c r="C7" s="199"/>
      <c r="D7" s="199"/>
      <c r="E7" s="199"/>
      <c r="F7" s="199"/>
      <c r="G7" s="200"/>
    </row>
    <row r="8" spans="1:7" ht="45.75" thickBot="1">
      <c r="A8" s="32" t="s">
        <v>32</v>
      </c>
      <c r="B8" s="33" t="s">
        <v>1</v>
      </c>
      <c r="C8" s="26" t="s">
        <v>34</v>
      </c>
      <c r="D8" s="22" t="s">
        <v>33</v>
      </c>
      <c r="E8" s="22" t="s">
        <v>39</v>
      </c>
      <c r="F8" s="22" t="s">
        <v>30</v>
      </c>
      <c r="G8" s="34" t="s">
        <v>31</v>
      </c>
    </row>
    <row r="9" spans="1:7">
      <c r="A9" s="23"/>
      <c r="B9" s="188" t="s">
        <v>2</v>
      </c>
      <c r="C9" s="189"/>
      <c r="D9" s="189"/>
      <c r="E9" s="189"/>
      <c r="F9" s="189"/>
      <c r="G9" s="190"/>
    </row>
    <row r="10" spans="1:7">
      <c r="A10" s="24"/>
      <c r="B10" s="191" t="s">
        <v>44</v>
      </c>
      <c r="C10" s="192"/>
      <c r="D10" s="192"/>
      <c r="E10" s="192"/>
      <c r="F10" s="192"/>
      <c r="G10" s="193"/>
    </row>
    <row r="11" spans="1:7">
      <c r="A11" s="25">
        <v>1</v>
      </c>
      <c r="B11" s="2" t="s">
        <v>110</v>
      </c>
      <c r="C11" s="37" t="s">
        <v>36</v>
      </c>
      <c r="D11" s="41">
        <v>16</v>
      </c>
      <c r="E11" s="42"/>
      <c r="F11" s="39">
        <f>D11*E11</f>
        <v>0</v>
      </c>
      <c r="G11" s="40">
        <f>F11*1.2</f>
        <v>0</v>
      </c>
    </row>
    <row r="12" spans="1:7">
      <c r="A12" s="25">
        <v>2</v>
      </c>
      <c r="B12" s="2" t="s">
        <v>111</v>
      </c>
      <c r="C12" s="37" t="s">
        <v>35</v>
      </c>
      <c r="D12" s="41">
        <v>80</v>
      </c>
      <c r="E12" s="42"/>
      <c r="F12" s="39">
        <f t="shared" ref="F12:F13" si="0">D12*E12</f>
        <v>0</v>
      </c>
      <c r="G12" s="40">
        <f t="shared" ref="G12:G13" si="1">F12*1.2</f>
        <v>0</v>
      </c>
    </row>
    <row r="13" spans="1:7">
      <c r="A13" s="25">
        <v>3</v>
      </c>
      <c r="B13" s="2" t="s">
        <v>112</v>
      </c>
      <c r="C13" s="37" t="s">
        <v>10</v>
      </c>
      <c r="D13" s="41">
        <v>131</v>
      </c>
      <c r="E13" s="42"/>
      <c r="F13" s="39">
        <f t="shared" si="0"/>
        <v>0</v>
      </c>
      <c r="G13" s="40">
        <f t="shared" si="1"/>
        <v>0</v>
      </c>
    </row>
    <row r="14" spans="1:7">
      <c r="A14" s="25"/>
      <c r="B14" s="191" t="s">
        <v>45</v>
      </c>
      <c r="C14" s="192"/>
      <c r="D14" s="192"/>
      <c r="E14" s="194"/>
      <c r="F14" s="27">
        <f>SUM(F11:F13)</f>
        <v>0</v>
      </c>
      <c r="G14" s="28">
        <f>SUM(G11:G13)</f>
        <v>0</v>
      </c>
    </row>
    <row r="15" spans="1:7">
      <c r="A15" s="195"/>
      <c r="B15" s="196"/>
      <c r="C15" s="196"/>
      <c r="D15" s="196"/>
      <c r="E15" s="196"/>
      <c r="F15" s="196"/>
      <c r="G15" s="197"/>
    </row>
    <row r="16" spans="1:7" ht="15" hidden="1" customHeight="1">
      <c r="A16" s="25"/>
      <c r="B16" s="3" t="s">
        <v>3</v>
      </c>
      <c r="C16" s="17"/>
      <c r="D16" s="19"/>
      <c r="E16" s="4"/>
      <c r="F16" s="14"/>
      <c r="G16" s="5"/>
    </row>
    <row r="17" spans="1:7" ht="15" hidden="1" customHeight="1">
      <c r="A17" s="25"/>
      <c r="B17" s="9" t="s">
        <v>4</v>
      </c>
      <c r="C17" s="17"/>
      <c r="D17" s="19"/>
      <c r="E17" s="4"/>
      <c r="F17" s="14"/>
      <c r="G17" s="5"/>
    </row>
    <row r="18" spans="1:7" ht="30" hidden="1" customHeight="1">
      <c r="A18" s="25"/>
      <c r="B18" s="9" t="s">
        <v>11</v>
      </c>
      <c r="C18" s="17" t="s">
        <v>7</v>
      </c>
      <c r="D18" s="20"/>
      <c r="E18" s="10"/>
      <c r="F18" s="14"/>
      <c r="G18" s="12"/>
    </row>
    <row r="19" spans="1:7" ht="15" hidden="1" customHeight="1">
      <c r="A19" s="25"/>
      <c r="B19" s="9" t="s">
        <v>12</v>
      </c>
      <c r="C19" s="17" t="s">
        <v>13</v>
      </c>
      <c r="D19" s="20"/>
      <c r="E19" s="10"/>
      <c r="F19" s="14"/>
      <c r="G19" s="12"/>
    </row>
    <row r="20" spans="1:7" ht="15" hidden="1" customHeight="1">
      <c r="A20" s="25"/>
      <c r="B20" s="9" t="s">
        <v>4</v>
      </c>
      <c r="C20" s="17"/>
      <c r="D20" s="19"/>
      <c r="E20" s="11"/>
      <c r="F20" s="16"/>
      <c r="G20" s="13"/>
    </row>
    <row r="21" spans="1:7" ht="15" hidden="1" customHeight="1">
      <c r="A21" s="25"/>
      <c r="B21" s="1"/>
      <c r="C21" s="17"/>
      <c r="D21" s="19"/>
      <c r="E21" s="4"/>
      <c r="F21" s="14"/>
      <c r="G21" s="5"/>
    </row>
    <row r="22" spans="1:7">
      <c r="A22" s="25"/>
      <c r="B22" s="218" t="s">
        <v>46</v>
      </c>
      <c r="C22" s="219"/>
      <c r="D22" s="219"/>
      <c r="E22" s="219"/>
      <c r="F22" s="219"/>
      <c r="G22" s="220"/>
    </row>
    <row r="23" spans="1:7" ht="15" hidden="1" customHeight="1">
      <c r="A23" s="25"/>
      <c r="B23" s="1"/>
      <c r="C23" s="17"/>
      <c r="D23" s="19"/>
      <c r="E23" s="4"/>
      <c r="F23" s="14"/>
      <c r="G23" s="5"/>
    </row>
    <row r="24" spans="1:7">
      <c r="A24" s="25">
        <v>4</v>
      </c>
      <c r="B24" s="1" t="s">
        <v>47</v>
      </c>
      <c r="C24" s="37" t="s">
        <v>36</v>
      </c>
      <c r="D24" s="41">
        <v>32</v>
      </c>
      <c r="E24" s="42"/>
      <c r="F24" s="39">
        <f>D24*E24</f>
        <v>0</v>
      </c>
      <c r="G24" s="40">
        <f>F24*1.2</f>
        <v>0</v>
      </c>
    </row>
    <row r="25" spans="1:7" ht="14.25" customHeight="1">
      <c r="A25" s="25">
        <v>5</v>
      </c>
      <c r="B25" s="2" t="s">
        <v>48</v>
      </c>
      <c r="C25" s="44" t="s">
        <v>9</v>
      </c>
      <c r="D25" s="45">
        <v>69.56</v>
      </c>
      <c r="E25" s="43"/>
      <c r="F25" s="39">
        <f t="shared" ref="F25:F28" si="2">D25*E25</f>
        <v>0</v>
      </c>
      <c r="G25" s="40">
        <f t="shared" ref="G25:G28" si="3">F25*1.2</f>
        <v>0</v>
      </c>
    </row>
    <row r="26" spans="1:7" ht="30">
      <c r="A26" s="25">
        <v>6</v>
      </c>
      <c r="B26" s="2" t="s">
        <v>8</v>
      </c>
      <c r="C26" s="44" t="s">
        <v>9</v>
      </c>
      <c r="D26" s="45">
        <v>69.56</v>
      </c>
      <c r="E26" s="43"/>
      <c r="F26" s="39">
        <f t="shared" si="2"/>
        <v>0</v>
      </c>
      <c r="G26" s="40">
        <f t="shared" si="3"/>
        <v>0</v>
      </c>
    </row>
    <row r="27" spans="1:7" ht="30">
      <c r="A27" s="25">
        <v>7</v>
      </c>
      <c r="B27" s="2" t="s">
        <v>20</v>
      </c>
      <c r="C27" s="44" t="s">
        <v>9</v>
      </c>
      <c r="D27" s="45">
        <v>69.56</v>
      </c>
      <c r="E27" s="43"/>
      <c r="F27" s="39">
        <f t="shared" si="2"/>
        <v>0</v>
      </c>
      <c r="G27" s="40">
        <f t="shared" si="3"/>
        <v>0</v>
      </c>
    </row>
    <row r="28" spans="1:7" ht="30">
      <c r="A28" s="25">
        <v>8</v>
      </c>
      <c r="B28" s="2" t="s">
        <v>49</v>
      </c>
      <c r="C28" s="44" t="s">
        <v>9</v>
      </c>
      <c r="D28" s="45">
        <v>278.2</v>
      </c>
      <c r="E28" s="43"/>
      <c r="F28" s="39">
        <f t="shared" si="2"/>
        <v>0</v>
      </c>
      <c r="G28" s="40">
        <f t="shared" si="3"/>
        <v>0</v>
      </c>
    </row>
    <row r="29" spans="1:7">
      <c r="A29" s="25">
        <v>9</v>
      </c>
      <c r="B29" s="2" t="s">
        <v>50</v>
      </c>
      <c r="C29" s="44" t="s">
        <v>9</v>
      </c>
      <c r="D29" s="45">
        <v>69.56</v>
      </c>
      <c r="E29" s="43"/>
      <c r="F29" s="39">
        <f>D29*E29</f>
        <v>0</v>
      </c>
      <c r="G29" s="40">
        <f>F29*1.2</f>
        <v>0</v>
      </c>
    </row>
    <row r="30" spans="1:7">
      <c r="A30" s="25"/>
      <c r="B30" s="191" t="s">
        <v>51</v>
      </c>
      <c r="C30" s="192"/>
      <c r="D30" s="192"/>
      <c r="E30" s="194"/>
      <c r="F30" s="27">
        <f>SUM(F24:F29)</f>
        <v>0</v>
      </c>
      <c r="G30" s="28">
        <f>SUM(G24:G29)</f>
        <v>0</v>
      </c>
    </row>
    <row r="31" spans="1:7">
      <c r="A31" s="195"/>
      <c r="B31" s="196"/>
      <c r="C31" s="196"/>
      <c r="D31" s="196"/>
      <c r="E31" s="196"/>
      <c r="F31" s="196"/>
      <c r="G31" s="197"/>
    </row>
    <row r="32" spans="1:7" ht="15" hidden="1" customHeight="1">
      <c r="A32" s="25"/>
      <c r="B32" s="9" t="s">
        <v>6</v>
      </c>
      <c r="C32" s="17"/>
      <c r="D32" s="19"/>
      <c r="E32" s="4"/>
      <c r="F32" s="14"/>
      <c r="G32" s="5"/>
    </row>
    <row r="33" spans="1:7" ht="15" hidden="1" customHeight="1">
      <c r="A33" s="25"/>
      <c r="B33" s="9" t="s">
        <v>23</v>
      </c>
      <c r="C33" s="17" t="s">
        <v>10</v>
      </c>
      <c r="D33" s="20"/>
      <c r="E33" s="10"/>
      <c r="F33" s="14"/>
      <c r="G33" s="12"/>
    </row>
    <row r="34" spans="1:7" ht="15" hidden="1" customHeight="1">
      <c r="A34" s="25"/>
      <c r="B34" s="9" t="s">
        <v>24</v>
      </c>
      <c r="C34" s="17" t="s">
        <v>10</v>
      </c>
      <c r="D34" s="20"/>
      <c r="E34" s="10"/>
      <c r="F34" s="14"/>
      <c r="G34" s="12"/>
    </row>
    <row r="35" spans="1:7" ht="30" hidden="1" customHeight="1">
      <c r="A35" s="25"/>
      <c r="B35" s="9" t="s">
        <v>15</v>
      </c>
      <c r="C35" s="17" t="s">
        <v>7</v>
      </c>
      <c r="D35" s="20"/>
      <c r="E35" s="10"/>
      <c r="F35" s="14"/>
      <c r="G35" s="12"/>
    </row>
    <row r="36" spans="1:7" ht="15" hidden="1" customHeight="1">
      <c r="A36" s="25"/>
      <c r="B36" s="9" t="s">
        <v>25</v>
      </c>
      <c r="C36" s="17" t="s">
        <v>10</v>
      </c>
      <c r="D36" s="20"/>
      <c r="E36" s="10"/>
      <c r="F36" s="15"/>
      <c r="G36" s="12"/>
    </row>
    <row r="37" spans="1:7" ht="15" hidden="1" customHeight="1">
      <c r="A37" s="25"/>
      <c r="B37" s="9" t="s">
        <v>26</v>
      </c>
      <c r="C37" s="17" t="s">
        <v>10</v>
      </c>
      <c r="D37" s="20"/>
      <c r="E37" s="10"/>
      <c r="F37" s="15"/>
      <c r="G37" s="12"/>
    </row>
    <row r="38" spans="1:7" ht="15" hidden="1" customHeight="1">
      <c r="A38" s="25"/>
      <c r="B38" s="9" t="s">
        <v>6</v>
      </c>
      <c r="C38" s="17"/>
      <c r="D38" s="19"/>
      <c r="E38" s="11"/>
      <c r="F38" s="16"/>
      <c r="G38" s="13"/>
    </row>
    <row r="39" spans="1:7" ht="15" hidden="1" customHeight="1">
      <c r="A39" s="25"/>
      <c r="B39" s="1"/>
      <c r="C39" s="17"/>
      <c r="D39" s="19"/>
      <c r="E39" s="6"/>
      <c r="F39" s="16"/>
      <c r="G39" s="7"/>
    </row>
    <row r="40" spans="1:7" ht="15" hidden="1" customHeight="1">
      <c r="A40" s="25"/>
      <c r="B40" s="1"/>
      <c r="C40" s="17"/>
      <c r="D40" s="19"/>
      <c r="E40" s="4"/>
      <c r="F40" s="14"/>
      <c r="G40" s="5"/>
    </row>
    <row r="41" spans="1:7" ht="15" hidden="1" customHeight="1">
      <c r="A41" s="25"/>
      <c r="B41" s="9" t="s">
        <v>5</v>
      </c>
      <c r="C41" s="17"/>
      <c r="D41" s="19"/>
      <c r="E41" s="4"/>
      <c r="F41" s="14"/>
      <c r="G41" s="5"/>
    </row>
    <row r="42" spans="1:7" ht="15" hidden="1" customHeight="1">
      <c r="A42" s="25"/>
      <c r="B42" s="9" t="s">
        <v>19</v>
      </c>
      <c r="C42" s="17" t="s">
        <v>7</v>
      </c>
      <c r="D42" s="19"/>
      <c r="E42" s="4"/>
      <c r="F42" s="14"/>
      <c r="G42" s="5"/>
    </row>
    <row r="43" spans="1:7" ht="15" hidden="1" customHeight="1">
      <c r="A43" s="25"/>
      <c r="B43" s="9" t="s">
        <v>21</v>
      </c>
      <c r="C43" s="17" t="s">
        <v>7</v>
      </c>
      <c r="D43" s="19"/>
      <c r="E43" s="4"/>
      <c r="F43" s="14"/>
      <c r="G43" s="5"/>
    </row>
    <row r="44" spans="1:7" ht="15" hidden="1" customHeight="1">
      <c r="A44" s="25"/>
      <c r="B44" s="9" t="s">
        <v>22</v>
      </c>
      <c r="C44" s="17" t="s">
        <v>7</v>
      </c>
      <c r="D44" s="19"/>
      <c r="E44" s="4"/>
      <c r="F44" s="14"/>
      <c r="G44" s="5"/>
    </row>
    <row r="45" spans="1:7" ht="15" hidden="1" customHeight="1">
      <c r="A45" s="25"/>
      <c r="B45" s="1" t="s">
        <v>16</v>
      </c>
      <c r="C45" s="17" t="s">
        <v>7</v>
      </c>
      <c r="D45" s="19"/>
      <c r="E45" s="4"/>
      <c r="F45" s="14"/>
      <c r="G45" s="5"/>
    </row>
    <row r="46" spans="1:7" ht="15" hidden="1" customHeight="1">
      <c r="A46" s="25"/>
      <c r="B46" s="1" t="s">
        <v>5</v>
      </c>
      <c r="C46" s="17"/>
      <c r="D46" s="19"/>
      <c r="E46" s="6"/>
      <c r="F46" s="16"/>
      <c r="G46" s="7"/>
    </row>
    <row r="47" spans="1:7" ht="15" hidden="1" customHeight="1">
      <c r="A47" s="25"/>
      <c r="B47" s="1"/>
      <c r="C47" s="17"/>
      <c r="D47" s="19"/>
      <c r="E47" s="4"/>
      <c r="F47" s="14"/>
      <c r="G47" s="5"/>
    </row>
    <row r="48" spans="1:7">
      <c r="A48" s="25"/>
      <c r="B48" s="191" t="s">
        <v>52</v>
      </c>
      <c r="C48" s="192"/>
      <c r="D48" s="192"/>
      <c r="E48" s="192"/>
      <c r="F48" s="192"/>
      <c r="G48" s="193"/>
    </row>
    <row r="49" spans="1:7" ht="30" hidden="1" customHeight="1">
      <c r="A49" s="25"/>
      <c r="B49" s="1" t="s">
        <v>17</v>
      </c>
      <c r="C49" s="17" t="s">
        <v>14</v>
      </c>
      <c r="D49" s="19"/>
      <c r="E49" s="4"/>
      <c r="F49" s="14">
        <f t="shared" ref="F49:F50" si="4">E49*D49</f>
        <v>0</v>
      </c>
      <c r="G49" s="5">
        <f t="shared" ref="G49:G50" si="5">F49*1.2</f>
        <v>0</v>
      </c>
    </row>
    <row r="50" spans="1:7" ht="15" hidden="1" customHeight="1">
      <c r="A50" s="25"/>
      <c r="B50" s="1" t="s">
        <v>18</v>
      </c>
      <c r="C50" s="17" t="s">
        <v>10</v>
      </c>
      <c r="D50" s="19"/>
      <c r="E50" s="4"/>
      <c r="F50" s="14">
        <f t="shared" si="4"/>
        <v>0</v>
      </c>
      <c r="G50" s="5">
        <f t="shared" si="5"/>
        <v>0</v>
      </c>
    </row>
    <row r="51" spans="1:7" ht="30">
      <c r="A51" s="25">
        <v>10</v>
      </c>
      <c r="B51" s="1" t="s">
        <v>53</v>
      </c>
      <c r="C51" s="17" t="s">
        <v>9</v>
      </c>
      <c r="D51" s="19">
        <v>43.642000000000003</v>
      </c>
      <c r="E51" s="4"/>
      <c r="F51" s="14">
        <f>D51*E51</f>
        <v>0</v>
      </c>
      <c r="G51" s="5">
        <f>F51*1.2</f>
        <v>0</v>
      </c>
    </row>
    <row r="52" spans="1:7">
      <c r="A52" s="25"/>
      <c r="B52" s="191" t="s">
        <v>54</v>
      </c>
      <c r="C52" s="192"/>
      <c r="D52" s="192"/>
      <c r="E52" s="194"/>
      <c r="F52" s="27">
        <f>F51+F30+F14</f>
        <v>0</v>
      </c>
      <c r="G52" s="56">
        <f>G51+G30+G14</f>
        <v>0</v>
      </c>
    </row>
    <row r="53" spans="1:7" ht="15" customHeight="1">
      <c r="A53" s="195"/>
      <c r="B53" s="196"/>
      <c r="C53" s="196"/>
      <c r="D53" s="196"/>
      <c r="E53" s="196"/>
      <c r="F53" s="196"/>
      <c r="G53" s="197"/>
    </row>
    <row r="54" spans="1:7">
      <c r="A54" s="25"/>
      <c r="B54" s="191" t="s">
        <v>59</v>
      </c>
      <c r="C54" s="192"/>
      <c r="D54" s="192"/>
      <c r="E54" s="192"/>
      <c r="F54" s="192"/>
      <c r="G54" s="193"/>
    </row>
    <row r="55" spans="1:7" ht="30">
      <c r="A55" s="25">
        <v>11</v>
      </c>
      <c r="B55" s="2" t="s">
        <v>113</v>
      </c>
      <c r="C55" s="37" t="s">
        <v>10</v>
      </c>
      <c r="D55" s="41">
        <v>508</v>
      </c>
      <c r="E55" s="42"/>
      <c r="F55" s="39">
        <f>D55*E55</f>
        <v>0</v>
      </c>
      <c r="G55" s="40">
        <f>F55*1.2</f>
        <v>0</v>
      </c>
    </row>
    <row r="56" spans="1:7" ht="30">
      <c r="A56" s="25">
        <v>12</v>
      </c>
      <c r="B56" s="1" t="s">
        <v>114</v>
      </c>
      <c r="C56" s="37" t="s">
        <v>10</v>
      </c>
      <c r="D56" s="41">
        <v>120</v>
      </c>
      <c r="E56" s="42"/>
      <c r="F56" s="39">
        <f t="shared" ref="F56:F59" si="6">D56*E56</f>
        <v>0</v>
      </c>
      <c r="G56" s="40">
        <f t="shared" ref="G56:G59" si="7">F56*1.2</f>
        <v>0</v>
      </c>
    </row>
    <row r="57" spans="1:7" ht="28.15" customHeight="1">
      <c r="A57" s="25">
        <v>13</v>
      </c>
      <c r="B57" s="2" t="s">
        <v>115</v>
      </c>
      <c r="C57" s="37" t="s">
        <v>10</v>
      </c>
      <c r="D57" s="41">
        <v>4</v>
      </c>
      <c r="E57" s="42"/>
      <c r="F57" s="39">
        <f t="shared" si="6"/>
        <v>0</v>
      </c>
      <c r="G57" s="40">
        <f t="shared" si="7"/>
        <v>0</v>
      </c>
    </row>
    <row r="58" spans="1:7">
      <c r="A58" s="25">
        <v>14</v>
      </c>
      <c r="B58" s="2" t="s">
        <v>116</v>
      </c>
      <c r="C58" s="37" t="s">
        <v>10</v>
      </c>
      <c r="D58" s="41">
        <v>4</v>
      </c>
      <c r="E58" s="42"/>
      <c r="F58" s="39">
        <f t="shared" si="6"/>
        <v>0</v>
      </c>
      <c r="G58" s="40">
        <f t="shared" si="7"/>
        <v>0</v>
      </c>
    </row>
    <row r="59" spans="1:7" ht="15.75" customHeight="1">
      <c r="A59" s="25">
        <v>15</v>
      </c>
      <c r="B59" s="2" t="s">
        <v>117</v>
      </c>
      <c r="C59" s="37" t="s">
        <v>10</v>
      </c>
      <c r="D59" s="41">
        <v>128</v>
      </c>
      <c r="E59" s="42"/>
      <c r="F59" s="39">
        <f t="shared" si="6"/>
        <v>0</v>
      </c>
      <c r="G59" s="40">
        <f t="shared" si="7"/>
        <v>0</v>
      </c>
    </row>
    <row r="60" spans="1:7">
      <c r="A60" s="25">
        <v>16</v>
      </c>
      <c r="B60" s="1" t="s">
        <v>118</v>
      </c>
      <c r="C60" s="37" t="s">
        <v>10</v>
      </c>
      <c r="D60" s="41">
        <v>127</v>
      </c>
      <c r="E60" s="43"/>
      <c r="F60" s="52">
        <f>D60*E60</f>
        <v>0</v>
      </c>
      <c r="G60" s="53">
        <f>F60*1.2</f>
        <v>0</v>
      </c>
    </row>
    <row r="61" spans="1:7">
      <c r="A61" s="25">
        <v>17</v>
      </c>
      <c r="B61" s="1" t="s">
        <v>119</v>
      </c>
      <c r="C61" s="37" t="s">
        <v>10</v>
      </c>
      <c r="D61" s="41">
        <v>1</v>
      </c>
      <c r="E61" s="43"/>
      <c r="F61" s="52">
        <f t="shared" ref="F61:F65" si="8">D61*E61</f>
        <v>0</v>
      </c>
      <c r="G61" s="53">
        <f t="shared" ref="G61:G65" si="9">F61*1.2</f>
        <v>0</v>
      </c>
    </row>
    <row r="62" spans="1:7">
      <c r="A62" s="25">
        <v>18</v>
      </c>
      <c r="B62" s="1" t="s">
        <v>120</v>
      </c>
      <c r="C62" s="37" t="s">
        <v>10</v>
      </c>
      <c r="D62" s="41">
        <v>1</v>
      </c>
      <c r="E62" s="42"/>
      <c r="F62" s="52">
        <f t="shared" si="8"/>
        <v>0</v>
      </c>
      <c r="G62" s="53">
        <f t="shared" si="9"/>
        <v>0</v>
      </c>
    </row>
    <row r="63" spans="1:7">
      <c r="A63" s="25">
        <v>19</v>
      </c>
      <c r="B63" s="1" t="s">
        <v>55</v>
      </c>
      <c r="C63" s="37" t="s">
        <v>10</v>
      </c>
      <c r="D63" s="41">
        <v>2</v>
      </c>
      <c r="E63" s="42"/>
      <c r="F63" s="52">
        <f t="shared" si="8"/>
        <v>0</v>
      </c>
      <c r="G63" s="53">
        <f t="shared" si="9"/>
        <v>0</v>
      </c>
    </row>
    <row r="64" spans="1:7" ht="16.5" customHeight="1">
      <c r="A64" s="25">
        <v>20</v>
      </c>
      <c r="B64" s="1" t="s">
        <v>109</v>
      </c>
      <c r="C64" s="17" t="s">
        <v>57</v>
      </c>
      <c r="D64" s="41">
        <v>260</v>
      </c>
      <c r="E64" s="42"/>
      <c r="F64" s="52">
        <f t="shared" si="8"/>
        <v>0</v>
      </c>
      <c r="G64" s="53">
        <f t="shared" si="9"/>
        <v>0</v>
      </c>
    </row>
    <row r="65" spans="1:9">
      <c r="A65" s="25">
        <v>21</v>
      </c>
      <c r="B65" s="1" t="s">
        <v>56</v>
      </c>
      <c r="C65" s="17" t="s">
        <v>41</v>
      </c>
      <c r="D65" s="41">
        <v>1</v>
      </c>
      <c r="E65" s="42"/>
      <c r="F65" s="52">
        <f t="shared" si="8"/>
        <v>0</v>
      </c>
      <c r="G65" s="53">
        <f t="shared" si="9"/>
        <v>0</v>
      </c>
    </row>
    <row r="66" spans="1:9">
      <c r="A66" s="17"/>
      <c r="B66" s="54"/>
      <c r="C66" s="17"/>
      <c r="D66" s="19"/>
      <c r="E66" s="4"/>
      <c r="F66" s="4"/>
      <c r="G66" s="4"/>
    </row>
    <row r="67" spans="1:9">
      <c r="A67" s="54"/>
      <c r="B67" s="215" t="s">
        <v>58</v>
      </c>
      <c r="C67" s="216"/>
      <c r="D67" s="216"/>
      <c r="E67" s="217"/>
      <c r="F67" s="55">
        <f>SUM(F55:F66)</f>
        <v>0</v>
      </c>
      <c r="G67" s="55">
        <f>SUM(G55:G66)</f>
        <v>0</v>
      </c>
    </row>
    <row r="68" spans="1:9" ht="15.75" thickBot="1"/>
    <row r="69" spans="1:9">
      <c r="B69" s="209" t="s">
        <v>37</v>
      </c>
      <c r="C69" s="210"/>
      <c r="D69" s="210"/>
      <c r="E69" s="210"/>
      <c r="F69" s="210"/>
      <c r="G69" s="38">
        <f>F67+F52</f>
        <v>0</v>
      </c>
    </row>
    <row r="70" spans="1:9">
      <c r="B70" s="211" t="s">
        <v>38</v>
      </c>
      <c r="C70" s="212"/>
      <c r="D70" s="212"/>
      <c r="E70" s="212"/>
      <c r="F70" s="212"/>
      <c r="G70" s="35">
        <f>G69*0.2</f>
        <v>0</v>
      </c>
    </row>
    <row r="71" spans="1:9" ht="15.75" thickBot="1">
      <c r="B71" s="213" t="s">
        <v>40</v>
      </c>
      <c r="C71" s="214"/>
      <c r="D71" s="214"/>
      <c r="E71" s="214"/>
      <c r="F71" s="214"/>
      <c r="G71" s="36">
        <f>G69+G70</f>
        <v>0</v>
      </c>
      <c r="I71" s="8"/>
    </row>
  </sheetData>
  <mergeCells count="21">
    <mergeCell ref="B69:F69"/>
    <mergeCell ref="B70:F70"/>
    <mergeCell ref="B71:F71"/>
    <mergeCell ref="B67:E67"/>
    <mergeCell ref="B22:G22"/>
    <mergeCell ref="B30:E30"/>
    <mergeCell ref="A31:G31"/>
    <mergeCell ref="B48:G48"/>
    <mergeCell ref="B52:E52"/>
    <mergeCell ref="A53:G53"/>
    <mergeCell ref="B54:G54"/>
    <mergeCell ref="A1:G1"/>
    <mergeCell ref="C2:D2"/>
    <mergeCell ref="A3:B3"/>
    <mergeCell ref="C3:G3"/>
    <mergeCell ref="A5:G5"/>
    <mergeCell ref="B9:G9"/>
    <mergeCell ref="B10:G10"/>
    <mergeCell ref="B14:E14"/>
    <mergeCell ref="A15:G15"/>
    <mergeCell ref="A7:G7"/>
  </mergeCells>
  <pageMargins left="0.19685039370078741" right="0.19685039370078741" top="0" bottom="0" header="0" footer="0"/>
  <pageSetup paperSize="9" scale="9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kryci list</vt:lpstr>
      <vt:lpstr>rozpočet </vt:lpstr>
      <vt:lpstr>'rozpočet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Lenocka</dc:creator>
  <cp:lastModifiedBy>Fuňová</cp:lastModifiedBy>
  <cp:lastPrinted>2021-02-23T07:42:45Z</cp:lastPrinted>
  <dcterms:created xsi:type="dcterms:W3CDTF">2012-01-05T10:19:34Z</dcterms:created>
  <dcterms:modified xsi:type="dcterms:W3CDTF">2021-02-23T07:43:03Z</dcterms:modified>
</cp:coreProperties>
</file>